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Y:\BRANDE\Faelles\Journal\04 Økonomi\04.18 Prissammenligning olie gas el\2024\"/>
    </mc:Choice>
  </mc:AlternateContent>
  <xr:revisionPtr revIDLastSave="0" documentId="8_{0346EB54-1375-46CE-8D22-0849B4C23796}" xr6:coauthVersionLast="36" xr6:coauthVersionMax="36" xr10:uidLastSave="{00000000-0000-0000-0000-000000000000}"/>
  <bookViews>
    <workbookView xWindow="0" yWindow="0" windowWidth="20040" windowHeight="8940" xr2:uid="{00000000-000D-0000-FFFF-FFFF00000000}"/>
  </bookViews>
  <sheets>
    <sheet name="Fjv vs. g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F43" i="1" s="1"/>
  <c r="F12" i="1"/>
  <c r="B36" i="1" l="1"/>
  <c r="B34" i="1"/>
  <c r="B22" i="1"/>
  <c r="F5" i="1"/>
  <c r="F4" i="1"/>
  <c r="F3" i="1"/>
  <c r="B38" i="1" l="1"/>
  <c r="F7" i="1"/>
  <c r="F8" i="1" s="1"/>
  <c r="F9" i="1" s="1"/>
  <c r="F15" i="1" s="1"/>
  <c r="B32" i="1" l="1"/>
  <c r="B40" i="1" s="1"/>
  <c r="F18" i="1"/>
</calcChain>
</file>

<file path=xl/sharedStrings.xml><?xml version="1.0" encoding="utf-8"?>
<sst xmlns="http://schemas.openxmlformats.org/spreadsheetml/2006/main" count="64" uniqueCount="48">
  <si>
    <t>De faste årlige afgifter</t>
  </si>
  <si>
    <t>Fast årlig effektbidrag</t>
  </si>
  <si>
    <t>kr.</t>
  </si>
  <si>
    <t>Fast årlig effektbidrag  (kælder)</t>
  </si>
  <si>
    <t>Abonnementbidrag</t>
  </si>
  <si>
    <t>á</t>
  </si>
  <si>
    <t>Moms</t>
  </si>
  <si>
    <t>i alt inkl. moms</t>
  </si>
  <si>
    <t>Forbrugsbidrag</t>
  </si>
  <si>
    <t>Aconto</t>
  </si>
  <si>
    <t xml:space="preserve">Aconto pr. år </t>
  </si>
  <si>
    <t>Aconto pr. rate</t>
  </si>
  <si>
    <t>Årlig forbrug gas</t>
  </si>
  <si>
    <t>Energiforbrug årligt</t>
  </si>
  <si>
    <t xml:space="preserve"> kWh / år</t>
  </si>
  <si>
    <t>Virkningsgrad gasfyr:</t>
  </si>
  <si>
    <t>1 m3 gas er :</t>
  </si>
  <si>
    <t>Lovpligtig skorstenfejer pr. år</t>
  </si>
  <si>
    <t>kr/år</t>
  </si>
  <si>
    <t>Strøm til gasfyr:</t>
  </si>
  <si>
    <t>kr/m3</t>
  </si>
  <si>
    <t>Pris sammenligning årlig:</t>
  </si>
  <si>
    <t>kr</t>
  </si>
  <si>
    <t>Gas pris</t>
  </si>
  <si>
    <t>Serviceordning</t>
  </si>
  <si>
    <t>Strøm til gasfyr</t>
  </si>
  <si>
    <t>Afskrivning</t>
  </si>
  <si>
    <t>Gas pris i alt/år</t>
  </si>
  <si>
    <t>Besparelse pr. år</t>
  </si>
  <si>
    <t>kr./MWh</t>
  </si>
  <si>
    <t>Rater: Januar, april, juli og oktober</t>
  </si>
  <si>
    <t>Årligt forbrug incl. moms</t>
  </si>
  <si>
    <t>Prissammenligning gas-opvarmning kontra fjernvarme</t>
  </si>
  <si>
    <t>Fjernvarmeunit inkl. moms (tilvalg)</t>
  </si>
  <si>
    <t>I alt eksl. moms</t>
  </si>
  <si>
    <t>Fjv.forbrug inkl. afgifter</t>
  </si>
  <si>
    <r>
      <t xml:space="preserve">VEJLEDNING: Udfyld felterne med dine egne tal for boligareal, årligt naturgasforbrug og naturgasprisen </t>
    </r>
    <r>
      <rPr>
        <u/>
        <sz val="10"/>
        <color theme="1"/>
        <rFont val="Calibri"/>
        <family val="2"/>
        <scheme val="minor"/>
      </rPr>
      <t>inkl. moms og afgifter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(de </t>
    </r>
    <r>
      <rPr>
        <b/>
        <sz val="10"/>
        <color rgb="FFFF0000"/>
        <rFont val="Calibri"/>
        <family val="2"/>
        <scheme val="minor"/>
      </rPr>
      <t>røde</t>
    </r>
    <r>
      <rPr>
        <b/>
        <sz val="10"/>
        <color theme="1"/>
        <rFont val="Calibri"/>
        <family val="2"/>
        <scheme val="minor"/>
      </rPr>
      <t xml:space="preserve"> tal)
Tryk ”enter” og se udgiften til opvarmning med hhv. fjernvarme og naturgas.</t>
    </r>
  </si>
  <si>
    <t>stk á kr.</t>
  </si>
  <si>
    <t>inkl. moms</t>
  </si>
  <si>
    <t>Månedlig leje af fjernvarmeunit</t>
  </si>
  <si>
    <t>Pris pr. m³ naturgas inkl. moms:</t>
  </si>
  <si>
    <t>Indsæt din pris fra naturgas-leverandøren inkl. moms/afgift</t>
  </si>
  <si>
    <t>kWh/m³</t>
  </si>
  <si>
    <t>m³n</t>
  </si>
  <si>
    <t>Serviceordning årligt</t>
  </si>
  <si>
    <t>Forbruget og de faste årlige afgifter bliver opkrævet i 4 aconto-rater</t>
  </si>
  <si>
    <t>m²</t>
  </si>
  <si>
    <t xml:space="preserve">MWh/år 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</si>
</sst>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kr.&quot;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3" fontId="3" fillId="3" borderId="5" xfId="0" applyNumberFormat="1" applyFont="1" applyFill="1" applyBorder="1" applyAlignment="1" applyProtection="1">
      <protection locked="0"/>
    </xf>
    <xf numFmtId="0" fontId="2" fillId="0" borderId="4" xfId="0" applyFont="1" applyBorder="1" applyAlignment="1" applyProtection="1">
      <alignment horizontal="right"/>
    </xf>
    <xf numFmtId="2" fontId="2" fillId="0" borderId="4" xfId="0" applyNumberFormat="1" applyFont="1" applyBorder="1" applyAlignment="1" applyProtection="1"/>
    <xf numFmtId="0" fontId="2" fillId="0" borderId="6" xfId="0" applyNumberFormat="1" applyFont="1" applyBorder="1" applyAlignment="1" applyProtection="1">
      <alignment horizontal="right"/>
    </xf>
    <xf numFmtId="3" fontId="2" fillId="0" borderId="6" xfId="0" applyNumberFormat="1" applyFont="1" applyBorder="1" applyProtection="1"/>
    <xf numFmtId="0" fontId="2" fillId="0" borderId="3" xfId="0" applyNumberFormat="1" applyFont="1" applyBorder="1" applyAlignment="1" applyProtection="1">
      <alignment horizontal="right"/>
    </xf>
    <xf numFmtId="0" fontId="2" fillId="0" borderId="1" xfId="0" applyNumberFormat="1" applyFont="1" applyBorder="1" applyAlignment="1" applyProtection="1"/>
    <xf numFmtId="0" fontId="2" fillId="0" borderId="3" xfId="0" applyNumberFormat="1" applyFont="1" applyBorder="1" applyAlignment="1" applyProtection="1"/>
    <xf numFmtId="0" fontId="2" fillId="0" borderId="4" xfId="0" applyNumberFormat="1" applyFont="1" applyBorder="1" applyAlignment="1" applyProtection="1"/>
    <xf numFmtId="0" fontId="2" fillId="0" borderId="6" xfId="0" applyNumberFormat="1" applyFont="1" applyBorder="1" applyAlignment="1" applyProtection="1"/>
    <xf numFmtId="3" fontId="2" fillId="4" borderId="8" xfId="0" applyNumberFormat="1" applyFont="1" applyFill="1" applyBorder="1" applyProtection="1"/>
    <xf numFmtId="3" fontId="1" fillId="0" borderId="7" xfId="0" applyNumberFormat="1" applyFont="1" applyBorder="1" applyProtection="1"/>
    <xf numFmtId="0" fontId="2" fillId="0" borderId="1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/>
    <xf numFmtId="3" fontId="2" fillId="0" borderId="7" xfId="0" applyNumberFormat="1" applyFont="1" applyFill="1" applyBorder="1" applyProtection="1"/>
    <xf numFmtId="0" fontId="2" fillId="0" borderId="2" xfId="0" applyNumberFormat="1" applyFont="1" applyBorder="1" applyAlignment="1" applyProtection="1">
      <alignment horizontal="right"/>
    </xf>
    <xf numFmtId="0" fontId="2" fillId="0" borderId="1" xfId="0" applyNumberFormat="1" applyFont="1" applyBorder="1" applyAlignment="1" applyProtection="1">
      <alignment horizontal="right"/>
    </xf>
    <xf numFmtId="3" fontId="2" fillId="0" borderId="7" xfId="0" applyNumberFormat="1" applyFont="1" applyBorder="1" applyProtection="1"/>
    <xf numFmtId="0" fontId="2" fillId="0" borderId="9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2" fillId="0" borderId="7" xfId="0" applyNumberFormat="1" applyFont="1" applyBorder="1" applyAlignment="1" applyProtection="1"/>
    <xf numFmtId="3" fontId="1" fillId="4" borderId="8" xfId="0" applyNumberFormat="1" applyFont="1" applyFill="1" applyBorder="1" applyProtection="1"/>
    <xf numFmtId="0" fontId="2" fillId="0" borderId="0" xfId="0" applyFont="1" applyProtection="1"/>
    <xf numFmtId="0" fontId="1" fillId="5" borderId="7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3" fontId="3" fillId="3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3" fontId="2" fillId="0" borderId="0" xfId="0" applyNumberFormat="1" applyFont="1" applyBorder="1" applyAlignment="1" applyProtection="1"/>
    <xf numFmtId="2" fontId="2" fillId="0" borderId="0" xfId="0" applyNumberFormat="1" applyFont="1" applyBorder="1" applyProtection="1"/>
    <xf numFmtId="3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14" fontId="2" fillId="0" borderId="0" xfId="0" applyNumberFormat="1" applyFont="1" applyBorder="1" applyAlignment="1" applyProtection="1">
      <alignment horizontal="left"/>
    </xf>
    <xf numFmtId="0" fontId="1" fillId="0" borderId="7" xfId="0" applyFont="1" applyBorder="1" applyAlignment="1" applyProtection="1"/>
    <xf numFmtId="0" fontId="2" fillId="0" borderId="7" xfId="0" applyFont="1" applyBorder="1" applyProtection="1"/>
    <xf numFmtId="0" fontId="1" fillId="6" borderId="0" xfId="0" applyFont="1" applyFill="1" applyBorder="1" applyProtection="1"/>
    <xf numFmtId="3" fontId="1" fillId="6" borderId="0" xfId="0" applyNumberFormat="1" applyFont="1" applyFill="1" applyBorder="1" applyProtection="1"/>
    <xf numFmtId="0" fontId="2" fillId="7" borderId="0" xfId="0" applyFont="1" applyFill="1" applyBorder="1" applyProtection="1"/>
    <xf numFmtId="3" fontId="1" fillId="7" borderId="0" xfId="0" applyNumberFormat="1" applyFont="1" applyFill="1" applyBorder="1" applyProtection="1"/>
    <xf numFmtId="0" fontId="2" fillId="8" borderId="14" xfId="0" applyFont="1" applyFill="1" applyBorder="1" applyProtection="1"/>
    <xf numFmtId="3" fontId="1" fillId="8" borderId="14" xfId="0" applyNumberFormat="1" applyFont="1" applyFill="1" applyBorder="1" applyProtection="1"/>
    <xf numFmtId="0" fontId="4" fillId="0" borderId="0" xfId="0" applyFont="1"/>
    <xf numFmtId="164" fontId="2" fillId="0" borderId="3" xfId="0" applyNumberFormat="1" applyFont="1" applyFill="1" applyBorder="1" applyAlignment="1" applyProtection="1"/>
    <xf numFmtId="4" fontId="3" fillId="3" borderId="5" xfId="0" applyNumberFormat="1" applyFont="1" applyFill="1" applyBorder="1" applyProtection="1">
      <protection locked="0"/>
    </xf>
    <xf numFmtId="0" fontId="2" fillId="0" borderId="1" xfId="0" applyFont="1" applyBorder="1"/>
    <xf numFmtId="0" fontId="2" fillId="0" borderId="6" xfId="0" applyFont="1" applyBorder="1" applyAlignment="1">
      <alignment horizontal="right"/>
    </xf>
    <xf numFmtId="9" fontId="2" fillId="0" borderId="6" xfId="0" applyNumberFormat="1" applyFont="1" applyBorder="1" applyAlignment="1" applyProtection="1"/>
    <xf numFmtId="1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165" fontId="2" fillId="4" borderId="8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11" xfId="0" applyNumberFormat="1" applyFont="1" applyBorder="1" applyAlignment="1" applyProtection="1"/>
    <xf numFmtId="0" fontId="2" fillId="0" borderId="7" xfId="0" applyNumberFormat="1" applyFont="1" applyBorder="1" applyAlignment="1" applyProtection="1"/>
    <xf numFmtId="0" fontId="2" fillId="0" borderId="12" xfId="0" applyNumberFormat="1" applyFont="1" applyBorder="1" applyAlignment="1" applyProtection="1"/>
    <xf numFmtId="0" fontId="1" fillId="2" borderId="11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7" xfId="0" applyNumberFormat="1" applyFont="1" applyFill="1" applyBorder="1" applyAlignment="1" applyProtection="1">
      <alignment horizontal="center"/>
    </xf>
    <xf numFmtId="0" fontId="1" fillId="2" borderId="12" xfId="0" applyNumberFormat="1" applyFont="1" applyFill="1" applyBorder="1" applyAlignment="1" applyProtection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2" fillId="0" borderId="9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2" fillId="0" borderId="10" xfId="0" applyNumberFormat="1" applyFont="1" applyBorder="1" applyAlignment="1" applyProtection="1"/>
    <xf numFmtId="0" fontId="2" fillId="0" borderId="1" xfId="0" applyNumberFormat="1" applyFont="1" applyBorder="1" applyAlignment="1" applyProtection="1">
      <alignment horizontal="center"/>
    </xf>
    <xf numFmtId="0" fontId="2" fillId="0" borderId="4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Fjv</c:v>
          </c:tx>
          <c:invertIfNegative val="0"/>
          <c:val>
            <c:numRef>
              <c:f>'Fjv vs. gas'!$B$32</c:f>
              <c:numCache>
                <c:formatCode>#,##0</c:formatCode>
                <c:ptCount val="1"/>
                <c:pt idx="0">
                  <c:v>13485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6-481F-8123-A2FBD41D0B8C}"/>
            </c:ext>
          </c:extLst>
        </c:ser>
        <c:ser>
          <c:idx val="1"/>
          <c:order val="1"/>
          <c:tx>
            <c:v>Gas</c:v>
          </c:tx>
          <c:invertIfNegative val="0"/>
          <c:val>
            <c:numRef>
              <c:f>'Fjv vs. gas'!$B$38</c:f>
              <c:numCache>
                <c:formatCode>#,##0</c:formatCode>
                <c:ptCount val="1"/>
                <c:pt idx="0">
                  <c:v>16800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6-481F-8123-A2FBD41D0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57312"/>
        <c:axId val="118563200"/>
      </c:barChart>
      <c:catAx>
        <c:axId val="1185573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da-DK"/>
          </a:p>
        </c:txPr>
        <c:crossAx val="118563200"/>
        <c:crosses val="autoZero"/>
        <c:auto val="1"/>
        <c:lblAlgn val="ctr"/>
        <c:lblOffset val="100"/>
        <c:noMultiLvlLbl val="0"/>
      </c:catAx>
      <c:valAx>
        <c:axId val="118563200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da-DK"/>
          </a:p>
        </c:txPr>
        <c:crossAx val="118557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da-DK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</xdr:colOff>
      <xdr:row>21</xdr:row>
      <xdr:rowOff>15240</xdr:rowOff>
    </xdr:from>
    <xdr:to>
      <xdr:col>5</xdr:col>
      <xdr:colOff>655320</xdr:colOff>
      <xdr:row>39</xdr:row>
      <xdr:rowOff>144780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B22" sqref="B22"/>
    </sheetView>
  </sheetViews>
  <sheetFormatPr defaultColWidth="9.109375" defaultRowHeight="13.8" x14ac:dyDescent="0.3"/>
  <cols>
    <col min="1" max="1" width="26.88671875" style="44" customWidth="1"/>
    <col min="2" max="2" width="9.109375" style="44"/>
    <col min="3" max="3" width="9.5546875" style="44" customWidth="1"/>
    <col min="4" max="4" width="11.5546875" style="44" customWidth="1"/>
    <col min="5" max="16384" width="9.109375" style="44"/>
  </cols>
  <sheetData>
    <row r="1" spans="1:7" ht="43.2" customHeight="1" thickBot="1" x14ac:dyDescent="0.35">
      <c r="A1" s="56" t="s">
        <v>36</v>
      </c>
      <c r="B1" s="57"/>
      <c r="C1" s="57"/>
      <c r="D1" s="57"/>
      <c r="E1" s="57"/>
      <c r="F1" s="58"/>
    </row>
    <row r="2" spans="1:7" ht="14.4" thickBot="1" x14ac:dyDescent="0.35">
      <c r="A2" s="62" t="s">
        <v>0</v>
      </c>
      <c r="B2" s="63"/>
      <c r="C2" s="64"/>
      <c r="D2" s="64"/>
      <c r="E2" s="64"/>
      <c r="F2" s="65"/>
      <c r="G2" s="1"/>
    </row>
    <row r="3" spans="1:7" ht="14.4" thickBot="1" x14ac:dyDescent="0.35">
      <c r="A3" s="8" t="s">
        <v>1</v>
      </c>
      <c r="B3" s="2">
        <v>125</v>
      </c>
      <c r="C3" s="3" t="s">
        <v>46</v>
      </c>
      <c r="D3" s="4">
        <v>20</v>
      </c>
      <c r="E3" s="5" t="s">
        <v>2</v>
      </c>
      <c r="F3" s="6">
        <f>+B3*D3</f>
        <v>2500</v>
      </c>
      <c r="G3" s="1"/>
    </row>
    <row r="4" spans="1:7" ht="14.4" thickBot="1" x14ac:dyDescent="0.35">
      <c r="A4" s="8" t="s">
        <v>3</v>
      </c>
      <c r="B4" s="2">
        <v>0</v>
      </c>
      <c r="C4" s="3" t="s">
        <v>46</v>
      </c>
      <c r="D4" s="4">
        <v>20</v>
      </c>
      <c r="E4" s="5" t="s">
        <v>2</v>
      </c>
      <c r="F4" s="6">
        <f>+B4*D4</f>
        <v>0</v>
      </c>
      <c r="G4" s="1"/>
    </row>
    <row r="5" spans="1:7" x14ac:dyDescent="0.3">
      <c r="A5" s="8" t="s">
        <v>4</v>
      </c>
      <c r="B5" s="24">
        <v>1</v>
      </c>
      <c r="C5" s="5" t="s">
        <v>5</v>
      </c>
      <c r="D5" s="4">
        <v>650</v>
      </c>
      <c r="E5" s="5" t="s">
        <v>2</v>
      </c>
      <c r="F5" s="6">
        <f>+B5*D5</f>
        <v>650</v>
      </c>
      <c r="G5" s="1"/>
    </row>
    <row r="6" spans="1:7" x14ac:dyDescent="0.3">
      <c r="A6" s="8"/>
      <c r="B6" s="9"/>
      <c r="C6" s="7"/>
      <c r="D6" s="10"/>
      <c r="E6" s="5"/>
      <c r="F6" s="6"/>
      <c r="G6" s="1"/>
    </row>
    <row r="7" spans="1:7" x14ac:dyDescent="0.3">
      <c r="A7" s="66" t="s">
        <v>34</v>
      </c>
      <c r="B7" s="67"/>
      <c r="C7" s="67"/>
      <c r="D7" s="68"/>
      <c r="E7" s="5" t="s">
        <v>2</v>
      </c>
      <c r="F7" s="6">
        <f>SUM(F3:F6)</f>
        <v>3150</v>
      </c>
      <c r="G7" s="1"/>
    </row>
    <row r="8" spans="1:7" x14ac:dyDescent="0.3">
      <c r="A8" s="8" t="s">
        <v>6</v>
      </c>
      <c r="B8" s="10"/>
      <c r="C8" s="49">
        <v>0.25</v>
      </c>
      <c r="D8" s="11"/>
      <c r="E8" s="5" t="s">
        <v>2</v>
      </c>
      <c r="F8" s="6">
        <f>+F7*C8</f>
        <v>787.5</v>
      </c>
      <c r="G8" s="1"/>
    </row>
    <row r="9" spans="1:7" ht="14.4" thickBot="1" x14ac:dyDescent="0.35">
      <c r="A9" s="8" t="s">
        <v>7</v>
      </c>
      <c r="B9" s="9"/>
      <c r="C9" s="7"/>
      <c r="D9" s="9"/>
      <c r="E9" s="5" t="s">
        <v>2</v>
      </c>
      <c r="F9" s="12">
        <f>SUM(F7:F8)</f>
        <v>3937.5</v>
      </c>
      <c r="G9" s="1"/>
    </row>
    <row r="10" spans="1:7" ht="14.4" thickTop="1" x14ac:dyDescent="0.3">
      <c r="A10" s="9"/>
      <c r="B10" s="9"/>
      <c r="C10" s="7"/>
      <c r="D10" s="9"/>
      <c r="E10" s="7"/>
      <c r="F10" s="13"/>
      <c r="G10" s="1"/>
    </row>
    <row r="11" spans="1:7" x14ac:dyDescent="0.3">
      <c r="A11" s="69" t="s">
        <v>31</v>
      </c>
      <c r="B11" s="70"/>
      <c r="C11" s="70"/>
      <c r="D11" s="70"/>
      <c r="E11" s="70"/>
      <c r="F11" s="71"/>
      <c r="G11" s="1"/>
    </row>
    <row r="12" spans="1:7" ht="14.4" thickBot="1" x14ac:dyDescent="0.35">
      <c r="A12" s="14" t="s">
        <v>8</v>
      </c>
      <c r="B12" s="45">
        <v>13.4</v>
      </c>
      <c r="C12" s="15" t="s">
        <v>47</v>
      </c>
      <c r="D12" s="16">
        <v>570</v>
      </c>
      <c r="E12" s="15" t="s">
        <v>29</v>
      </c>
      <c r="F12" s="12">
        <f>B12*D12*1.25</f>
        <v>9547.5</v>
      </c>
      <c r="G12" s="1"/>
    </row>
    <row r="13" spans="1:7" ht="14.4" thickTop="1" x14ac:dyDescent="0.3">
      <c r="A13" s="17"/>
      <c r="B13" s="17"/>
      <c r="C13" s="16"/>
      <c r="D13" s="17"/>
      <c r="E13" s="16"/>
      <c r="F13" s="18"/>
      <c r="G13" s="1"/>
    </row>
    <row r="14" spans="1:7" x14ac:dyDescent="0.3">
      <c r="A14" s="72" t="s">
        <v>9</v>
      </c>
      <c r="B14" s="73"/>
      <c r="C14" s="73"/>
      <c r="D14" s="73"/>
      <c r="E14" s="73"/>
      <c r="F14" s="74"/>
      <c r="G14" s="1"/>
    </row>
    <row r="15" spans="1:7" ht="14.4" thickBot="1" x14ac:dyDescent="0.35">
      <c r="A15" s="22" t="s">
        <v>10</v>
      </c>
      <c r="B15" s="23"/>
      <c r="C15" s="19"/>
      <c r="D15" s="23"/>
      <c r="E15" s="20" t="s">
        <v>2</v>
      </c>
      <c r="F15" s="12">
        <f>SUM(F9:F12)</f>
        <v>13485</v>
      </c>
      <c r="G15" s="1"/>
    </row>
    <row r="16" spans="1:7" ht="14.4" thickTop="1" x14ac:dyDescent="0.3">
      <c r="A16" s="9"/>
      <c r="B16" s="9"/>
      <c r="C16" s="7"/>
      <c r="D16" s="9"/>
      <c r="E16" s="7"/>
      <c r="F16" s="21"/>
      <c r="G16" s="1"/>
    </row>
    <row r="17" spans="1:7" x14ac:dyDescent="0.3">
      <c r="A17" s="75" t="s">
        <v>45</v>
      </c>
      <c r="B17" s="76"/>
      <c r="C17" s="76"/>
      <c r="D17" s="77"/>
      <c r="E17" s="78" t="s">
        <v>11</v>
      </c>
      <c r="F17" s="79"/>
      <c r="G17" s="1"/>
    </row>
    <row r="18" spans="1:7" ht="14.4" thickBot="1" x14ac:dyDescent="0.35">
      <c r="A18" s="59" t="s">
        <v>30</v>
      </c>
      <c r="B18" s="60"/>
      <c r="C18" s="60"/>
      <c r="D18" s="61"/>
      <c r="E18" s="5" t="s">
        <v>2</v>
      </c>
      <c r="F18" s="25">
        <f>F15/4</f>
        <v>3371.25</v>
      </c>
      <c r="G18" s="1"/>
    </row>
    <row r="19" spans="1:7" ht="14.4" thickTop="1" x14ac:dyDescent="0.3">
      <c r="A19" s="26"/>
      <c r="B19" s="26"/>
      <c r="C19" s="26"/>
      <c r="D19" s="26"/>
      <c r="E19" s="26"/>
      <c r="F19" s="26"/>
      <c r="G19" s="1"/>
    </row>
    <row r="20" spans="1:7" x14ac:dyDescent="0.3">
      <c r="A20" s="27" t="s">
        <v>32</v>
      </c>
      <c r="B20" s="27"/>
      <c r="C20" s="27"/>
      <c r="D20" s="27"/>
      <c r="E20" s="26"/>
      <c r="F20" s="26"/>
      <c r="G20" s="1"/>
    </row>
    <row r="21" spans="1:7" ht="14.4" thickBot="1" x14ac:dyDescent="0.35">
      <c r="A21" s="28" t="s">
        <v>12</v>
      </c>
      <c r="B21" s="29">
        <v>1500</v>
      </c>
      <c r="C21" s="30" t="s">
        <v>43</v>
      </c>
      <c r="D21" s="26"/>
      <c r="E21" s="26"/>
      <c r="F21" s="26"/>
      <c r="G21" s="1"/>
    </row>
    <row r="22" spans="1:7" x14ac:dyDescent="0.3">
      <c r="A22" s="28" t="s">
        <v>13</v>
      </c>
      <c r="B22" s="31">
        <f>B21*B24*B23</f>
        <v>14025</v>
      </c>
      <c r="C22" s="30" t="s">
        <v>14</v>
      </c>
      <c r="D22" s="26"/>
      <c r="E22" s="26"/>
      <c r="F22" s="26"/>
      <c r="G22" s="1"/>
    </row>
    <row r="23" spans="1:7" x14ac:dyDescent="0.3">
      <c r="A23" s="28" t="s">
        <v>15</v>
      </c>
      <c r="B23" s="32">
        <v>0.85</v>
      </c>
      <c r="C23" s="30"/>
      <c r="D23" s="26"/>
      <c r="E23" s="26"/>
      <c r="F23" s="26"/>
      <c r="G23" s="1"/>
    </row>
    <row r="24" spans="1:7" x14ac:dyDescent="0.3">
      <c r="A24" s="28" t="s">
        <v>16</v>
      </c>
      <c r="B24" s="30">
        <v>11</v>
      </c>
      <c r="C24" s="30" t="s">
        <v>42</v>
      </c>
      <c r="D24" s="26"/>
      <c r="E24" s="26"/>
      <c r="F24" s="26"/>
      <c r="G24" s="1"/>
    </row>
    <row r="25" spans="1:7" x14ac:dyDescent="0.3">
      <c r="A25" s="28" t="s">
        <v>17</v>
      </c>
      <c r="B25" s="33">
        <v>0</v>
      </c>
      <c r="C25" s="30" t="s">
        <v>18</v>
      </c>
      <c r="D25" s="26"/>
      <c r="E25" s="26"/>
      <c r="F25" s="26"/>
      <c r="G25" s="1"/>
    </row>
    <row r="26" spans="1:7" x14ac:dyDescent="0.3">
      <c r="A26" s="28" t="s">
        <v>44</v>
      </c>
      <c r="B26" s="33">
        <v>1200</v>
      </c>
      <c r="C26" s="30" t="s">
        <v>18</v>
      </c>
      <c r="D26" s="26"/>
      <c r="E26" s="26"/>
      <c r="F26" s="26"/>
      <c r="G26" s="1"/>
    </row>
    <row r="27" spans="1:7" x14ac:dyDescent="0.3">
      <c r="A27" s="28" t="s">
        <v>19</v>
      </c>
      <c r="B27" s="33">
        <v>600</v>
      </c>
      <c r="C27" s="30" t="s">
        <v>18</v>
      </c>
      <c r="D27" s="26"/>
      <c r="E27" s="26"/>
      <c r="F27" s="26"/>
      <c r="G27" s="1"/>
    </row>
    <row r="28" spans="1:7" ht="14.4" thickBot="1" x14ac:dyDescent="0.35">
      <c r="A28" s="34"/>
      <c r="B28" s="30"/>
      <c r="C28" s="30"/>
      <c r="D28" s="26"/>
      <c r="E28" s="26"/>
      <c r="F28" s="26"/>
      <c r="G28" s="1"/>
    </row>
    <row r="29" spans="1:7" ht="14.4" thickBot="1" x14ac:dyDescent="0.35">
      <c r="A29" s="28" t="s">
        <v>40</v>
      </c>
      <c r="B29" s="46">
        <v>10</v>
      </c>
      <c r="C29" s="30" t="s">
        <v>20</v>
      </c>
      <c r="D29" s="26"/>
      <c r="E29" s="26"/>
      <c r="F29" s="26"/>
      <c r="G29" s="1"/>
    </row>
    <row r="30" spans="1:7" x14ac:dyDescent="0.3">
      <c r="A30" s="35" t="s">
        <v>41</v>
      </c>
      <c r="B30" s="32"/>
      <c r="C30" s="30"/>
      <c r="D30" s="26"/>
      <c r="E30" s="26"/>
      <c r="F30" s="26"/>
      <c r="G30" s="1"/>
    </row>
    <row r="31" spans="1:7" x14ac:dyDescent="0.3">
      <c r="A31" s="36" t="s">
        <v>21</v>
      </c>
      <c r="B31" s="37"/>
      <c r="C31" s="37"/>
      <c r="D31" s="26"/>
      <c r="E31" s="26"/>
      <c r="F31" s="26"/>
      <c r="G31" s="1"/>
    </row>
    <row r="32" spans="1:7" x14ac:dyDescent="0.3">
      <c r="A32" s="38" t="s">
        <v>35</v>
      </c>
      <c r="B32" s="39">
        <f>F15</f>
        <v>13485</v>
      </c>
      <c r="C32" s="38" t="s">
        <v>22</v>
      </c>
      <c r="D32" s="30"/>
      <c r="E32" s="26"/>
      <c r="F32" s="26"/>
      <c r="G32" s="1"/>
    </row>
    <row r="33" spans="1:7" x14ac:dyDescent="0.3">
      <c r="A33" s="30"/>
      <c r="B33" s="30"/>
      <c r="C33" s="30"/>
      <c r="D33" s="30"/>
      <c r="E33" s="26"/>
      <c r="F33" s="26"/>
      <c r="G33" s="1"/>
    </row>
    <row r="34" spans="1:7" x14ac:dyDescent="0.3">
      <c r="A34" s="30" t="s">
        <v>23</v>
      </c>
      <c r="B34" s="33">
        <f>B21*B29</f>
        <v>15000</v>
      </c>
      <c r="C34" s="30" t="s">
        <v>22</v>
      </c>
      <c r="D34" s="30"/>
      <c r="E34" s="26"/>
      <c r="F34" s="26"/>
      <c r="G34" s="1"/>
    </row>
    <row r="35" spans="1:7" x14ac:dyDescent="0.3">
      <c r="A35" s="30" t="s">
        <v>24</v>
      </c>
      <c r="B35" s="33">
        <v>1200</v>
      </c>
      <c r="C35" s="30" t="s">
        <v>22</v>
      </c>
      <c r="D35" s="30"/>
      <c r="E35" s="26"/>
      <c r="F35" s="26"/>
      <c r="G35" s="1"/>
    </row>
    <row r="36" spans="1:7" x14ac:dyDescent="0.3">
      <c r="A36" s="30" t="s">
        <v>25</v>
      </c>
      <c r="B36" s="33">
        <f>+B27</f>
        <v>600</v>
      </c>
      <c r="C36" s="30" t="s">
        <v>22</v>
      </c>
      <c r="D36" s="30"/>
      <c r="E36" s="26"/>
      <c r="F36" s="26"/>
      <c r="G36" s="1"/>
    </row>
    <row r="37" spans="1:7" x14ac:dyDescent="0.3">
      <c r="A37" s="30" t="s">
        <v>26</v>
      </c>
      <c r="B37" s="33">
        <v>0</v>
      </c>
      <c r="C37" s="30" t="s">
        <v>22</v>
      </c>
      <c r="D37" s="30"/>
      <c r="E37" s="26"/>
      <c r="F37" s="26"/>
      <c r="G37" s="1"/>
    </row>
    <row r="38" spans="1:7" x14ac:dyDescent="0.3">
      <c r="A38" s="40" t="s">
        <v>27</v>
      </c>
      <c r="B38" s="41">
        <f>SUM(B34:B37)</f>
        <v>16800</v>
      </c>
      <c r="C38" s="40" t="s">
        <v>22</v>
      </c>
      <c r="D38" s="30"/>
      <c r="E38" s="26"/>
      <c r="F38" s="26"/>
      <c r="G38" s="1"/>
    </row>
    <row r="39" spans="1:7" x14ac:dyDescent="0.3">
      <c r="A39" s="30"/>
      <c r="B39" s="30"/>
      <c r="C39" s="30"/>
      <c r="D39" s="30"/>
      <c r="E39" s="26"/>
      <c r="F39" s="26"/>
      <c r="G39" s="1"/>
    </row>
    <row r="40" spans="1:7" ht="14.4" thickBot="1" x14ac:dyDescent="0.35">
      <c r="A40" s="42" t="s">
        <v>28</v>
      </c>
      <c r="B40" s="43">
        <f>B38-B32</f>
        <v>3315</v>
      </c>
      <c r="C40" s="42" t="s">
        <v>22</v>
      </c>
      <c r="D40" s="30"/>
      <c r="E40" s="26"/>
      <c r="F40" s="26"/>
      <c r="G40" s="1"/>
    </row>
    <row r="41" spans="1:7" x14ac:dyDescent="0.3">
      <c r="A41" s="1"/>
      <c r="B41" s="1"/>
      <c r="C41" s="1"/>
      <c r="D41" s="1"/>
      <c r="E41" s="1"/>
      <c r="F41" s="1"/>
      <c r="G41" s="1"/>
    </row>
    <row r="42" spans="1:7" s="1" customFormat="1" ht="13.2" x14ac:dyDescent="0.25">
      <c r="A42" s="53" t="s">
        <v>33</v>
      </c>
      <c r="B42" s="54"/>
      <c r="C42" s="54"/>
      <c r="D42" s="54"/>
      <c r="E42" s="54"/>
      <c r="F42" s="55"/>
    </row>
    <row r="43" spans="1:7" s="1" customFormat="1" thickBot="1" x14ac:dyDescent="0.3">
      <c r="A43" s="47" t="s">
        <v>39</v>
      </c>
      <c r="B43" s="50">
        <v>1</v>
      </c>
      <c r="C43" s="48" t="s">
        <v>37</v>
      </c>
      <c r="D43" s="51">
        <f>179/1.25</f>
        <v>143.19999999999999</v>
      </c>
      <c r="E43" s="48" t="s">
        <v>38</v>
      </c>
      <c r="F43" s="52">
        <f>(B43*D43)*1.25</f>
        <v>179</v>
      </c>
    </row>
    <row r="44" spans="1:7" ht="14.4" thickTop="1" x14ac:dyDescent="0.3"/>
  </sheetData>
  <sheetProtection selectLockedCells="1"/>
  <mergeCells count="9">
    <mergeCell ref="A42:F42"/>
    <mergeCell ref="A1:F1"/>
    <mergeCell ref="A18:D18"/>
    <mergeCell ref="A2:F2"/>
    <mergeCell ref="A7:D7"/>
    <mergeCell ref="A11:F11"/>
    <mergeCell ref="A14:F14"/>
    <mergeCell ref="A17:D17"/>
    <mergeCell ref="E17:F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Fjv vs. gas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Alsted Hansen - Brande Fjernvarme</dc:creator>
  <cp:lastModifiedBy>Michael Lund - Brande Fjernvarme</cp:lastModifiedBy>
  <dcterms:created xsi:type="dcterms:W3CDTF">2020-01-02T13:38:58Z</dcterms:created>
  <dcterms:modified xsi:type="dcterms:W3CDTF">2025-12-16T12:21:17Z</dcterms:modified>
</cp:coreProperties>
</file>