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Y:\BRANDE\Faelles\Journal\04 Økonomi\04.18 Prissammenligning olie gas el\2024\"/>
    </mc:Choice>
  </mc:AlternateContent>
  <xr:revisionPtr revIDLastSave="0" documentId="8_{67EB0414-339F-4ABA-8B9B-00995DCFCA9B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jv vs. oli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F43" i="1" s="1"/>
  <c r="F12" i="1"/>
  <c r="B12" i="1"/>
  <c r="B22" i="1" l="1"/>
  <c r="B33" i="1" l="1"/>
  <c r="B38" i="1" s="1"/>
  <c r="F5" i="1"/>
  <c r="F4" i="1"/>
  <c r="F3" i="1"/>
  <c r="F7" i="1" l="1"/>
  <c r="F8" i="1" s="1"/>
  <c r="F9" i="1" s="1"/>
  <c r="F15" i="1" s="1"/>
  <c r="B31" i="1" l="1"/>
  <c r="B40" i="1" s="1"/>
  <c r="F18" i="1"/>
</calcChain>
</file>

<file path=xl/sharedStrings.xml><?xml version="1.0" encoding="utf-8"?>
<sst xmlns="http://schemas.openxmlformats.org/spreadsheetml/2006/main" count="66" uniqueCount="47">
  <si>
    <t>De faste årlige afgifter</t>
  </si>
  <si>
    <t>Fast årlig effektbidrag</t>
  </si>
  <si>
    <t>m2</t>
  </si>
  <si>
    <t>kr.</t>
  </si>
  <si>
    <t>Fast årlig effektbidrag  (kælder)</t>
  </si>
  <si>
    <t>Abonnementbidrag</t>
  </si>
  <si>
    <t>á</t>
  </si>
  <si>
    <t>Moms</t>
  </si>
  <si>
    <t>i alt inkl. moms</t>
  </si>
  <si>
    <t>Forbrugsbidrag</t>
  </si>
  <si>
    <t>Aconto</t>
  </si>
  <si>
    <t>Aconto pr. år</t>
  </si>
  <si>
    <t>Forbruget og de faste årlige afgifter bliver opkrævet i 4 aconto rater</t>
  </si>
  <si>
    <t>Aconto pr. rate</t>
  </si>
  <si>
    <t xml:space="preserve">Rater: 1/1 - 1/4 (årsopgørelse) - 1/7 - 1/10 </t>
  </si>
  <si>
    <t>Forbrug olie</t>
  </si>
  <si>
    <t>liter</t>
  </si>
  <si>
    <t>Varmeforbrug pr. år</t>
  </si>
  <si>
    <t xml:space="preserve"> kWh / år</t>
  </si>
  <si>
    <t>Virkningsgrad oliefyr:</t>
  </si>
  <si>
    <t>1 liter olie er :</t>
  </si>
  <si>
    <t>kWh/l</t>
  </si>
  <si>
    <t>Lovpligtig skorstenfejer pr. år</t>
  </si>
  <si>
    <t>kr/år</t>
  </si>
  <si>
    <t>Service ordning årlig</t>
  </si>
  <si>
    <t>Strøm til oliefyr:</t>
  </si>
  <si>
    <t>kr/l</t>
  </si>
  <si>
    <t>Pris sammenligning årlig:</t>
  </si>
  <si>
    <t>kr</t>
  </si>
  <si>
    <t>Olie pris</t>
  </si>
  <si>
    <t>Skorstenfejer</t>
  </si>
  <si>
    <t>Serviceordning</t>
  </si>
  <si>
    <t>Strøm til oliefyr</t>
  </si>
  <si>
    <t>Afskrivninger</t>
  </si>
  <si>
    <t>Olie pris i alt/år</t>
  </si>
  <si>
    <t>Besparelse pr. år</t>
  </si>
  <si>
    <t xml:space="preserve">MWh/år af </t>
  </si>
  <si>
    <t>(ved 1000L)</t>
  </si>
  <si>
    <t>Oliepris december 2021  inkl. Moms</t>
  </si>
  <si>
    <t>Årligt forbrug incl. moms</t>
  </si>
  <si>
    <t>Prissammenligning olie-opvarmning kontra fjernvarme</t>
  </si>
  <si>
    <t>stk</t>
  </si>
  <si>
    <t>Årlig leje af fjernvarmeunit</t>
  </si>
  <si>
    <t>Fjernvarmeunit inkl. moms (tilvalg)</t>
  </si>
  <si>
    <t>I alt eksl. moms</t>
  </si>
  <si>
    <t>Fjv.forbrug inkl. afgifter</t>
  </si>
  <si>
    <r>
      <t xml:space="preserve">VEJLEDNING: Udfyld felterne med dine egne tal for boligareal, årligt olieforbrug og olieprisen </t>
    </r>
    <r>
      <rPr>
        <b/>
        <u/>
        <sz val="10"/>
        <color theme="1"/>
        <rFont val="Calibri"/>
        <family val="2"/>
        <scheme val="minor"/>
      </rPr>
      <t>inkl. moms og afgifter</t>
    </r>
    <r>
      <rPr>
        <b/>
        <sz val="10"/>
        <color theme="1"/>
        <rFont val="Calibri"/>
        <family val="2"/>
        <scheme val="minor"/>
      </rPr>
      <t xml:space="preserve"> (de </t>
    </r>
    <r>
      <rPr>
        <b/>
        <sz val="10"/>
        <color rgb="FFFF0000"/>
        <rFont val="Calibri"/>
        <family val="2"/>
        <scheme val="minor"/>
      </rPr>
      <t>røde</t>
    </r>
    <r>
      <rPr>
        <b/>
        <sz val="10"/>
        <color theme="1"/>
        <rFont val="Calibri"/>
        <family val="2"/>
        <scheme val="minor"/>
      </rPr>
      <t xml:space="preserve"> tal)
Tryk ”enter” og se udgiften til opvarmning med hhv. fjernvarme og olie.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</si>
</sst>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Protection="1"/>
    <xf numFmtId="0" fontId="2" fillId="0" borderId="1" xfId="0" applyNumberFormat="1" applyFont="1" applyBorder="1" applyAlignment="1" applyProtection="1"/>
    <xf numFmtId="3" fontId="3" fillId="3" borderId="5" xfId="0" applyNumberFormat="1" applyFont="1" applyFill="1" applyBorder="1" applyAlignment="1" applyProtection="1">
      <protection locked="0"/>
    </xf>
    <xf numFmtId="0" fontId="2" fillId="0" borderId="4" xfId="0" applyFont="1" applyBorder="1" applyAlignment="1" applyProtection="1">
      <alignment horizontal="right"/>
    </xf>
    <xf numFmtId="2" fontId="2" fillId="0" borderId="4" xfId="0" applyNumberFormat="1" applyFont="1" applyBorder="1" applyAlignment="1" applyProtection="1"/>
    <xf numFmtId="0" fontId="2" fillId="0" borderId="6" xfId="0" applyNumberFormat="1" applyFont="1" applyBorder="1" applyAlignment="1" applyProtection="1">
      <alignment horizontal="right"/>
    </xf>
    <xf numFmtId="3" fontId="2" fillId="0" borderId="6" xfId="0" applyNumberFormat="1" applyFont="1" applyBorder="1" applyProtection="1"/>
    <xf numFmtId="0" fontId="2" fillId="0" borderId="0" xfId="0" applyFont="1" applyAlignment="1" applyProtection="1">
      <alignment horizontal="right"/>
    </xf>
    <xf numFmtId="0" fontId="2" fillId="0" borderId="7" xfId="0" applyNumberFormat="1" applyFont="1" applyBorder="1" applyAlignment="1" applyProtection="1"/>
    <xf numFmtId="0" fontId="2" fillId="0" borderId="3" xfId="0" applyNumberFormat="1" applyFont="1" applyBorder="1" applyAlignment="1" applyProtection="1"/>
    <xf numFmtId="0" fontId="2" fillId="0" borderId="3" xfId="0" applyNumberFormat="1" applyFont="1" applyBorder="1" applyAlignment="1" applyProtection="1">
      <alignment horizontal="right"/>
    </xf>
    <xf numFmtId="0" fontId="2" fillId="0" borderId="4" xfId="0" applyNumberFormat="1" applyFont="1" applyBorder="1" applyAlignment="1" applyProtection="1"/>
    <xf numFmtId="0" fontId="2" fillId="0" borderId="6" xfId="0" applyNumberFormat="1" applyFont="1" applyBorder="1" applyAlignment="1" applyProtection="1"/>
    <xf numFmtId="3" fontId="2" fillId="4" borderId="8" xfId="0" applyNumberFormat="1" applyFont="1" applyFill="1" applyBorder="1" applyProtection="1"/>
    <xf numFmtId="3" fontId="1" fillId="0" borderId="7" xfId="0" applyNumberFormat="1" applyFont="1" applyBorder="1" applyProtection="1"/>
    <xf numFmtId="0" fontId="2" fillId="0" borderId="0" xfId="0" applyFont="1" applyBorder="1" applyProtection="1"/>
    <xf numFmtId="0" fontId="2" fillId="0" borderId="1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/>
    <xf numFmtId="3" fontId="2" fillId="0" borderId="7" xfId="0" applyNumberFormat="1" applyFont="1" applyFill="1" applyBorder="1" applyProtection="1"/>
    <xf numFmtId="0" fontId="2" fillId="0" borderId="9" xfId="0" applyNumberFormat="1" applyFont="1" applyBorder="1" applyAlignment="1" applyProtection="1"/>
    <xf numFmtId="0" fontId="2" fillId="0" borderId="2" xfId="0" applyNumberFormat="1" applyFont="1" applyBorder="1" applyAlignment="1" applyProtection="1"/>
    <xf numFmtId="0" fontId="2" fillId="0" borderId="2" xfId="0" applyNumberFormat="1" applyFont="1" applyBorder="1" applyAlignment="1" applyProtection="1">
      <alignment horizontal="right"/>
    </xf>
    <xf numFmtId="0" fontId="2" fillId="0" borderId="1" xfId="0" applyNumberFormat="1" applyFont="1" applyBorder="1" applyAlignment="1" applyProtection="1">
      <alignment horizontal="right"/>
    </xf>
    <xf numFmtId="3" fontId="2" fillId="0" borderId="7" xfId="0" applyNumberFormat="1" applyFont="1" applyBorder="1" applyProtection="1"/>
    <xf numFmtId="3" fontId="1" fillId="4" borderId="8" xfId="0" applyNumberFormat="1" applyFont="1" applyFill="1" applyBorder="1" applyProtection="1"/>
    <xf numFmtId="0" fontId="1" fillId="2" borderId="7" xfId="0" applyFont="1" applyFill="1" applyBorder="1" applyAlignment="1" applyProtection="1">
      <alignment horizontal="left"/>
    </xf>
    <xf numFmtId="0" fontId="2" fillId="2" borderId="7" xfId="0" applyFont="1" applyFill="1" applyBorder="1" applyProtection="1"/>
    <xf numFmtId="0" fontId="2" fillId="0" borderId="0" xfId="0" applyFont="1" applyAlignment="1" applyProtection="1"/>
    <xf numFmtId="0" fontId="3" fillId="3" borderId="13" xfId="0" applyFont="1" applyFill="1" applyBorder="1" applyProtection="1">
      <protection locked="0"/>
    </xf>
    <xf numFmtId="3" fontId="2" fillId="0" borderId="0" xfId="0" applyNumberFormat="1" applyFont="1" applyProtection="1"/>
    <xf numFmtId="0" fontId="2" fillId="0" borderId="0" xfId="0" applyFont="1" applyFill="1" applyBorder="1" applyProtection="1"/>
    <xf numFmtId="2" fontId="2" fillId="0" borderId="0" xfId="0" applyNumberFormat="1" applyFont="1" applyProtection="1"/>
    <xf numFmtId="0" fontId="2" fillId="0" borderId="0" xfId="0" applyFont="1" applyFill="1" applyProtection="1"/>
    <xf numFmtId="0" fontId="2" fillId="0" borderId="0" xfId="0" applyFont="1" applyBorder="1" applyAlignment="1" applyProtection="1">
      <alignment horizontal="left"/>
    </xf>
    <xf numFmtId="3" fontId="2" fillId="0" borderId="0" xfId="0" applyNumberFormat="1" applyFont="1" applyBorder="1" applyProtection="1"/>
    <xf numFmtId="14" fontId="2" fillId="0" borderId="0" xfId="0" applyNumberFormat="1" applyFont="1" applyBorder="1" applyAlignment="1" applyProtection="1">
      <alignment horizontal="left"/>
    </xf>
    <xf numFmtId="4" fontId="2" fillId="0" borderId="0" xfId="0" applyNumberFormat="1" applyFont="1" applyBorder="1" applyProtection="1"/>
    <xf numFmtId="0" fontId="1" fillId="0" borderId="7" xfId="0" applyFont="1" applyBorder="1" applyAlignment="1" applyProtection="1"/>
    <xf numFmtId="0" fontId="2" fillId="0" borderId="7" xfId="0" applyFont="1" applyBorder="1" applyProtection="1"/>
    <xf numFmtId="0" fontId="1" fillId="6" borderId="0" xfId="0" applyFont="1" applyFill="1" applyBorder="1" applyProtection="1"/>
    <xf numFmtId="3" fontId="1" fillId="6" borderId="0" xfId="0" applyNumberFormat="1" applyFont="1" applyFill="1" applyBorder="1" applyProtection="1"/>
    <xf numFmtId="3" fontId="1" fillId="0" borderId="0" xfId="0" applyNumberFormat="1" applyFont="1" applyBorder="1" applyProtection="1"/>
    <xf numFmtId="0" fontId="1" fillId="7" borderId="0" xfId="0" applyFont="1" applyFill="1" applyBorder="1" applyProtection="1"/>
    <xf numFmtId="3" fontId="1" fillId="7" borderId="0" xfId="0" applyNumberFormat="1" applyFont="1" applyFill="1" applyBorder="1" applyProtection="1"/>
    <xf numFmtId="3" fontId="2" fillId="0" borderId="0" xfId="0" applyNumberFormat="1" applyFont="1" applyFill="1" applyBorder="1" applyProtection="1"/>
    <xf numFmtId="0" fontId="1" fillId="8" borderId="14" xfId="0" applyFont="1" applyFill="1" applyBorder="1" applyProtection="1"/>
    <xf numFmtId="3" fontId="1" fillId="8" borderId="14" xfId="0" applyNumberFormat="1" applyFont="1" applyFill="1" applyBorder="1" applyProtection="1"/>
    <xf numFmtId="164" fontId="2" fillId="0" borderId="3" xfId="0" applyNumberFormat="1" applyFont="1" applyFill="1" applyBorder="1" applyAlignment="1" applyProtection="1"/>
    <xf numFmtId="0" fontId="2" fillId="0" borderId="3" xfId="0" applyFont="1" applyBorder="1" applyAlignment="1">
      <alignment horizontal="right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5" borderId="1" xfId="0" applyNumberFormat="1" applyFont="1" applyFill="1" applyBorder="1" applyAlignment="1" applyProtection="1">
      <alignment horizontal="left"/>
    </xf>
    <xf numFmtId="0" fontId="1" fillId="5" borderId="3" xfId="0" applyFont="1" applyFill="1" applyBorder="1" applyAlignment="1" applyProtection="1">
      <alignment horizontal="left"/>
    </xf>
    <xf numFmtId="0" fontId="1" fillId="5" borderId="4" xfId="0" applyFont="1" applyFill="1" applyBorder="1" applyAlignment="1" applyProtection="1">
      <alignment horizontal="left"/>
    </xf>
    <xf numFmtId="0" fontId="2" fillId="0" borderId="11" xfId="0" applyNumberFormat="1" applyFont="1" applyBorder="1" applyAlignment="1" applyProtection="1"/>
    <xf numFmtId="0" fontId="2" fillId="0" borderId="7" xfId="0" applyNumberFormat="1" applyFont="1" applyBorder="1" applyAlignment="1" applyProtection="1"/>
    <xf numFmtId="0" fontId="2" fillId="0" borderId="12" xfId="0" applyNumberFormat="1" applyFont="1" applyBorder="1" applyAlignment="1" applyProtection="1"/>
    <xf numFmtId="0" fontId="1" fillId="2" borderId="1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 applyProtection="1">
      <alignment horizontal="center"/>
    </xf>
    <xf numFmtId="0" fontId="1" fillId="2" borderId="4" xfId="0" applyNumberFormat="1" applyFont="1" applyFill="1" applyBorder="1" applyAlignment="1" applyProtection="1">
      <alignment horizontal="center"/>
    </xf>
    <xf numFmtId="0" fontId="2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1" fillId="5" borderId="1" xfId="0" applyNumberFormat="1" applyFont="1" applyFill="1" applyBorder="1" applyAlignment="1" applyProtection="1">
      <alignment horizontal="center"/>
    </xf>
    <xf numFmtId="0" fontId="1" fillId="5" borderId="3" xfId="0" applyFont="1" applyFill="1" applyBorder="1" applyAlignment="1" applyProtection="1">
      <alignment horizontal="center"/>
    </xf>
    <xf numFmtId="0" fontId="1" fillId="5" borderId="4" xfId="0" applyFont="1" applyFill="1" applyBorder="1" applyAlignment="1" applyProtection="1">
      <alignment horizontal="center"/>
    </xf>
    <xf numFmtId="0" fontId="2" fillId="0" borderId="9" xfId="0" applyNumberFormat="1" applyFont="1" applyBorder="1" applyAlignment="1" applyProtection="1"/>
    <xf numFmtId="0" fontId="2" fillId="0" borderId="2" xfId="0" applyNumberFormat="1" applyFont="1" applyBorder="1" applyAlignment="1" applyProtection="1"/>
    <xf numFmtId="0" fontId="2" fillId="0" borderId="10" xfId="0" applyNumberFormat="1" applyFont="1" applyBorder="1" applyAlignment="1" applyProtection="1"/>
    <xf numFmtId="0" fontId="2" fillId="0" borderId="1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Fjv</c:v>
          </c:tx>
          <c:invertIfNegative val="0"/>
          <c:val>
            <c:numRef>
              <c:f>'Fjv vs. olie'!$B$31</c:f>
              <c:numCache>
                <c:formatCode>#,##0</c:formatCode>
                <c:ptCount val="1"/>
                <c:pt idx="0">
                  <c:v>17277.649999999998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FD-4E50-9417-B9D45652B8C6}"/>
            </c:ext>
          </c:extLst>
        </c:ser>
        <c:ser>
          <c:idx val="1"/>
          <c:order val="1"/>
          <c:tx>
            <c:v>Olie</c:v>
          </c:tx>
          <c:invertIfNegative val="0"/>
          <c:val>
            <c:numRef>
              <c:f>'Fjv vs. olie'!$B$38</c:f>
              <c:numCache>
                <c:formatCode>#,##0</c:formatCode>
                <c:ptCount val="1"/>
                <c:pt idx="0">
                  <c:v>32520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FD-4E50-9417-B9D45652B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979840"/>
        <c:axId val="144981376"/>
      </c:barChart>
      <c:catAx>
        <c:axId val="1449798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da-DK"/>
          </a:p>
        </c:txPr>
        <c:crossAx val="144981376"/>
        <c:crosses val="autoZero"/>
        <c:auto val="1"/>
        <c:lblAlgn val="ctr"/>
        <c:lblOffset val="100"/>
        <c:noMultiLvlLbl val="0"/>
      </c:catAx>
      <c:valAx>
        <c:axId val="1449813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da-DK"/>
          </a:p>
        </c:txPr>
        <c:crossAx val="14497984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n-US"/>
          </a:pPr>
          <a:endParaRPr lang="da-DK"/>
        </a:p>
      </c:txPr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21</xdr:row>
      <xdr:rowOff>0</xdr:rowOff>
    </xdr:from>
    <xdr:to>
      <xdr:col>5</xdr:col>
      <xdr:colOff>655320</xdr:colOff>
      <xdr:row>39</xdr:row>
      <xdr:rowOff>167640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workbookViewId="0">
      <selection activeCell="B21" sqref="B21"/>
    </sheetView>
  </sheetViews>
  <sheetFormatPr defaultColWidth="11.44140625" defaultRowHeight="13.2" x14ac:dyDescent="0.25"/>
  <cols>
    <col min="1" max="1" width="26.109375" style="2" customWidth="1"/>
    <col min="2" max="2" width="7.44140625" style="2" customWidth="1"/>
    <col min="3" max="3" width="10.44140625" style="2" customWidth="1"/>
    <col min="4" max="4" width="12.5546875" style="2" customWidth="1"/>
    <col min="5" max="5" width="3.109375" style="2" bestFit="1" customWidth="1"/>
    <col min="6" max="6" width="10.5546875" style="2" customWidth="1"/>
    <col min="7" max="7" width="6" style="2" customWidth="1"/>
    <col min="8" max="8" width="28.6640625" style="2" customWidth="1"/>
    <col min="9" max="9" width="9" style="2" customWidth="1"/>
    <col min="10" max="10" width="7.88671875" style="2" customWidth="1"/>
    <col min="11" max="11" width="11.44140625" style="2"/>
    <col min="12" max="12" width="5.6640625" style="2" customWidth="1"/>
    <col min="13" max="16384" width="11.44140625" style="2"/>
  </cols>
  <sheetData>
    <row r="1" spans="1:15" ht="41.25" customHeight="1" thickBot="1" x14ac:dyDescent="0.35">
      <c r="A1" s="53" t="s">
        <v>46</v>
      </c>
      <c r="B1" s="54"/>
      <c r="C1" s="54"/>
      <c r="D1" s="54"/>
      <c r="E1" s="54"/>
      <c r="F1" s="55"/>
    </row>
    <row r="2" spans="1:15" ht="13.8" thickBot="1" x14ac:dyDescent="0.3">
      <c r="A2" s="62" t="s">
        <v>0</v>
      </c>
      <c r="B2" s="63"/>
      <c r="C2" s="64"/>
      <c r="D2" s="64"/>
      <c r="E2" s="64"/>
      <c r="F2" s="65"/>
    </row>
    <row r="3" spans="1:15" ht="13.8" thickBot="1" x14ac:dyDescent="0.3">
      <c r="A3" s="3" t="s">
        <v>1</v>
      </c>
      <c r="B3" s="4">
        <v>130</v>
      </c>
      <c r="C3" s="5" t="s">
        <v>2</v>
      </c>
      <c r="D3" s="6">
        <v>20</v>
      </c>
      <c r="E3" s="7" t="s">
        <v>3</v>
      </c>
      <c r="F3" s="8">
        <f>+B3*D3</f>
        <v>2600</v>
      </c>
    </row>
    <row r="4" spans="1:15" ht="13.8" thickBot="1" x14ac:dyDescent="0.3">
      <c r="A4" s="3" t="s">
        <v>4</v>
      </c>
      <c r="B4" s="4">
        <v>0</v>
      </c>
      <c r="C4" s="5" t="s">
        <v>2</v>
      </c>
      <c r="D4" s="6">
        <v>20</v>
      </c>
      <c r="E4" s="7" t="s">
        <v>3</v>
      </c>
      <c r="F4" s="8">
        <f>+B4*D4</f>
        <v>0</v>
      </c>
      <c r="O4" s="9"/>
    </row>
    <row r="5" spans="1:15" x14ac:dyDescent="0.25">
      <c r="A5" s="3" t="s">
        <v>5</v>
      </c>
      <c r="B5" s="10">
        <v>1</v>
      </c>
      <c r="C5" s="7" t="s">
        <v>6</v>
      </c>
      <c r="D5" s="6">
        <v>650</v>
      </c>
      <c r="E5" s="7" t="s">
        <v>3</v>
      </c>
      <c r="F5" s="8">
        <f>+B5*D5</f>
        <v>650</v>
      </c>
    </row>
    <row r="6" spans="1:15" x14ac:dyDescent="0.25">
      <c r="A6" s="3"/>
      <c r="B6" s="11"/>
      <c r="C6" s="12"/>
      <c r="D6" s="13"/>
      <c r="E6" s="7"/>
      <c r="F6" s="8"/>
    </row>
    <row r="7" spans="1:15" x14ac:dyDescent="0.25">
      <c r="A7" s="66" t="s">
        <v>44</v>
      </c>
      <c r="B7" s="67"/>
      <c r="C7" s="67"/>
      <c r="D7" s="68"/>
      <c r="E7" s="7" t="s">
        <v>3</v>
      </c>
      <c r="F7" s="8">
        <f>SUM(F3:F6)</f>
        <v>3250</v>
      </c>
    </row>
    <row r="8" spans="1:15" x14ac:dyDescent="0.25">
      <c r="A8" s="3" t="s">
        <v>7</v>
      </c>
      <c r="B8" s="13"/>
      <c r="C8" s="14">
        <v>0.25</v>
      </c>
      <c r="D8" s="14"/>
      <c r="E8" s="7" t="s">
        <v>3</v>
      </c>
      <c r="F8" s="8">
        <f>+F7*C8</f>
        <v>812.5</v>
      </c>
    </row>
    <row r="9" spans="1:15" ht="13.8" thickBot="1" x14ac:dyDescent="0.3">
      <c r="A9" s="3" t="s">
        <v>8</v>
      </c>
      <c r="B9" s="11"/>
      <c r="C9" s="12"/>
      <c r="D9" s="11"/>
      <c r="E9" s="7" t="s">
        <v>3</v>
      </c>
      <c r="F9" s="15">
        <f>SUM(F7:F8)</f>
        <v>4062.5</v>
      </c>
    </row>
    <row r="10" spans="1:15" ht="13.8" thickTop="1" x14ac:dyDescent="0.25">
      <c r="A10" s="11"/>
      <c r="B10" s="11"/>
      <c r="C10" s="12"/>
      <c r="D10" s="11"/>
      <c r="E10" s="12"/>
      <c r="F10" s="16"/>
    </row>
    <row r="11" spans="1:15" x14ac:dyDescent="0.25">
      <c r="A11" s="69" t="s">
        <v>39</v>
      </c>
      <c r="B11" s="70"/>
      <c r="C11" s="70"/>
      <c r="D11" s="70"/>
      <c r="E11" s="70"/>
      <c r="F11" s="71"/>
      <c r="G11" s="17"/>
    </row>
    <row r="12" spans="1:15" ht="13.8" thickBot="1" x14ac:dyDescent="0.3">
      <c r="A12" s="18" t="s">
        <v>9</v>
      </c>
      <c r="B12" s="51">
        <f>(B21*B23*B24)/1000</f>
        <v>18.071999999999999</v>
      </c>
      <c r="C12" s="19" t="s">
        <v>36</v>
      </c>
      <c r="D12" s="52">
        <v>585</v>
      </c>
      <c r="E12" s="19" t="s">
        <v>3</v>
      </c>
      <c r="F12" s="15">
        <f>(B12*D12)*1.25</f>
        <v>13215.149999999998</v>
      </c>
      <c r="G12" s="17"/>
      <c r="L12" s="17"/>
    </row>
    <row r="13" spans="1:15" ht="13.8" thickTop="1" x14ac:dyDescent="0.25">
      <c r="A13" s="21"/>
      <c r="B13" s="21"/>
      <c r="C13" s="20"/>
      <c r="D13" s="21"/>
      <c r="E13" s="20"/>
      <c r="F13" s="22"/>
      <c r="G13" s="17"/>
      <c r="L13" s="17"/>
    </row>
    <row r="14" spans="1:15" x14ac:dyDescent="0.25">
      <c r="A14" s="69" t="s">
        <v>10</v>
      </c>
      <c r="B14" s="70"/>
      <c r="C14" s="70"/>
      <c r="D14" s="70"/>
      <c r="E14" s="70"/>
      <c r="F14" s="71"/>
      <c r="G14" s="17"/>
      <c r="L14" s="17"/>
    </row>
    <row r="15" spans="1:15" ht="13.8" thickBot="1" x14ac:dyDescent="0.3">
      <c r="A15" s="23" t="s">
        <v>11</v>
      </c>
      <c r="B15" s="24"/>
      <c r="C15" s="25"/>
      <c r="D15" s="24"/>
      <c r="E15" s="26" t="s">
        <v>3</v>
      </c>
      <c r="F15" s="15">
        <f>SUM(F9:F12)</f>
        <v>17277.649999999998</v>
      </c>
      <c r="G15" s="17"/>
      <c r="L15" s="17"/>
    </row>
    <row r="16" spans="1:15" ht="13.8" thickTop="1" x14ac:dyDescent="0.25">
      <c r="A16" s="11"/>
      <c r="B16" s="11"/>
      <c r="C16" s="12"/>
      <c r="D16" s="11"/>
      <c r="E16" s="12"/>
      <c r="F16" s="27"/>
      <c r="G16" s="17"/>
      <c r="L16" s="17"/>
    </row>
    <row r="17" spans="1:12" x14ac:dyDescent="0.25">
      <c r="A17" s="72" t="s">
        <v>12</v>
      </c>
      <c r="B17" s="73"/>
      <c r="C17" s="73"/>
      <c r="D17" s="74"/>
      <c r="E17" s="75" t="s">
        <v>13</v>
      </c>
      <c r="F17" s="76"/>
      <c r="G17" s="17"/>
      <c r="L17" s="17"/>
    </row>
    <row r="18" spans="1:12" ht="13.8" thickBot="1" x14ac:dyDescent="0.3">
      <c r="A18" s="59" t="s">
        <v>14</v>
      </c>
      <c r="B18" s="60"/>
      <c r="C18" s="60"/>
      <c r="D18" s="61"/>
      <c r="E18" s="7" t="s">
        <v>3</v>
      </c>
      <c r="F18" s="28">
        <f>F15/4</f>
        <v>4319.4124999999995</v>
      </c>
      <c r="G18" s="17"/>
      <c r="L18" s="17"/>
    </row>
    <row r="19" spans="1:12" ht="13.8" thickTop="1" x14ac:dyDescent="0.25">
      <c r="A19" s="1"/>
      <c r="B19" s="1"/>
      <c r="C19" s="1"/>
      <c r="D19" s="1"/>
      <c r="E19" s="1"/>
      <c r="F19" s="1"/>
      <c r="G19" s="17"/>
      <c r="L19" s="17"/>
    </row>
    <row r="20" spans="1:12" x14ac:dyDescent="0.25">
      <c r="A20" s="29" t="s">
        <v>40</v>
      </c>
      <c r="B20" s="30"/>
      <c r="C20" s="30"/>
      <c r="D20" s="30"/>
      <c r="G20" s="17"/>
      <c r="L20" s="17"/>
    </row>
    <row r="21" spans="1:12" ht="13.8" thickBot="1" x14ac:dyDescent="0.3">
      <c r="A21" s="31" t="s">
        <v>15</v>
      </c>
      <c r="B21" s="32">
        <v>2510</v>
      </c>
      <c r="C21" s="2" t="s">
        <v>16</v>
      </c>
      <c r="L21" s="17"/>
    </row>
    <row r="22" spans="1:12" x14ac:dyDescent="0.25">
      <c r="A22" s="31" t="s">
        <v>17</v>
      </c>
      <c r="B22" s="33">
        <f>B21*B24*B23</f>
        <v>18072</v>
      </c>
      <c r="C22" s="2" t="s">
        <v>18</v>
      </c>
      <c r="G22" s="34"/>
      <c r="L22" s="17"/>
    </row>
    <row r="23" spans="1:12" x14ac:dyDescent="0.25">
      <c r="A23" s="31" t="s">
        <v>19</v>
      </c>
      <c r="B23" s="35">
        <v>0.72</v>
      </c>
      <c r="I23" s="36"/>
      <c r="J23" s="36"/>
      <c r="K23" s="34"/>
      <c r="L23" s="17"/>
    </row>
    <row r="24" spans="1:12" x14ac:dyDescent="0.25">
      <c r="A24" s="31" t="s">
        <v>20</v>
      </c>
      <c r="B24" s="2">
        <v>10</v>
      </c>
      <c r="C24" s="2" t="s">
        <v>21</v>
      </c>
      <c r="G24" s="34"/>
      <c r="K24" s="34"/>
      <c r="L24" s="17"/>
    </row>
    <row r="25" spans="1:12" x14ac:dyDescent="0.25">
      <c r="A25" s="37" t="s">
        <v>22</v>
      </c>
      <c r="B25" s="38">
        <v>600</v>
      </c>
      <c r="C25" s="17" t="s">
        <v>23</v>
      </c>
      <c r="D25" s="17"/>
      <c r="K25" s="34"/>
      <c r="L25" s="17"/>
    </row>
    <row r="26" spans="1:12" x14ac:dyDescent="0.25">
      <c r="A26" s="37" t="s">
        <v>24</v>
      </c>
      <c r="B26" s="38">
        <v>1500</v>
      </c>
      <c r="C26" s="17" t="s">
        <v>23</v>
      </c>
      <c r="D26" s="17"/>
      <c r="G26" s="36"/>
      <c r="K26" s="36"/>
    </row>
    <row r="27" spans="1:12" x14ac:dyDescent="0.25">
      <c r="A27" s="37" t="s">
        <v>25</v>
      </c>
      <c r="B27" s="38">
        <v>800</v>
      </c>
      <c r="C27" s="17" t="s">
        <v>23</v>
      </c>
      <c r="D27" s="17"/>
    </row>
    <row r="28" spans="1:12" x14ac:dyDescent="0.25">
      <c r="A28" s="39" t="s">
        <v>38</v>
      </c>
      <c r="B28" s="40">
        <v>12</v>
      </c>
      <c r="C28" s="17" t="s">
        <v>26</v>
      </c>
    </row>
    <row r="29" spans="1:12" x14ac:dyDescent="0.25">
      <c r="A29" s="2" t="s">
        <v>37</v>
      </c>
    </row>
    <row r="30" spans="1:12" x14ac:dyDescent="0.25">
      <c r="A30" s="41" t="s">
        <v>27</v>
      </c>
      <c r="B30" s="41"/>
      <c r="C30" s="42"/>
    </row>
    <row r="31" spans="1:12" x14ac:dyDescent="0.25">
      <c r="A31" s="43" t="s">
        <v>45</v>
      </c>
      <c r="B31" s="44">
        <f>F15</f>
        <v>17277.649999999998</v>
      </c>
      <c r="C31" s="44" t="s">
        <v>28</v>
      </c>
      <c r="D31" s="17"/>
    </row>
    <row r="32" spans="1:12" ht="13.8" thickBot="1" x14ac:dyDescent="0.3">
      <c r="A32" s="17"/>
      <c r="B32" s="17"/>
      <c r="C32" s="38"/>
      <c r="D32" s="17"/>
    </row>
    <row r="33" spans="1:6" ht="13.8" thickBot="1" x14ac:dyDescent="0.3">
      <c r="A33" s="17" t="s">
        <v>29</v>
      </c>
      <c r="B33" s="4">
        <f>B21*B28</f>
        <v>30120</v>
      </c>
      <c r="C33" s="38" t="s">
        <v>28</v>
      </c>
      <c r="D33" s="17"/>
    </row>
    <row r="34" spans="1:6" x14ac:dyDescent="0.25">
      <c r="A34" s="17" t="s">
        <v>30</v>
      </c>
      <c r="B34" s="17">
        <v>600</v>
      </c>
      <c r="C34" s="38" t="s">
        <v>28</v>
      </c>
      <c r="D34" s="17"/>
    </row>
    <row r="35" spans="1:6" x14ac:dyDescent="0.25">
      <c r="A35" s="17" t="s">
        <v>31</v>
      </c>
      <c r="B35" s="17">
        <v>1200</v>
      </c>
      <c r="C35" s="38" t="s">
        <v>28</v>
      </c>
      <c r="D35" s="17"/>
    </row>
    <row r="36" spans="1:6" x14ac:dyDescent="0.25">
      <c r="A36" s="17" t="s">
        <v>32</v>
      </c>
      <c r="B36" s="17">
        <v>600</v>
      </c>
      <c r="C36" s="45" t="s">
        <v>28</v>
      </c>
      <c r="D36" s="17"/>
    </row>
    <row r="37" spans="1:6" x14ac:dyDescent="0.25">
      <c r="A37" s="17" t="s">
        <v>33</v>
      </c>
      <c r="B37" s="17">
        <v>0</v>
      </c>
      <c r="C37" s="17" t="s">
        <v>28</v>
      </c>
      <c r="D37" s="17"/>
    </row>
    <row r="38" spans="1:6" x14ac:dyDescent="0.25">
      <c r="A38" s="46" t="s">
        <v>34</v>
      </c>
      <c r="B38" s="47">
        <f>SUM(B33:B37)</f>
        <v>32520</v>
      </c>
      <c r="C38" s="47" t="s">
        <v>28</v>
      </c>
      <c r="D38" s="17"/>
    </row>
    <row r="39" spans="1:6" x14ac:dyDescent="0.25">
      <c r="A39" s="34"/>
      <c r="B39" s="48"/>
      <c r="C39" s="34"/>
      <c r="D39" s="17"/>
    </row>
    <row r="40" spans="1:6" ht="13.8" thickBot="1" x14ac:dyDescent="0.3">
      <c r="A40" s="49" t="s">
        <v>35</v>
      </c>
      <c r="B40" s="50">
        <f>B38-B31</f>
        <v>15242.350000000002</v>
      </c>
      <c r="C40" s="49" t="s">
        <v>28</v>
      </c>
      <c r="D40" s="17"/>
    </row>
    <row r="42" spans="1:6" x14ac:dyDescent="0.25">
      <c r="A42" s="56" t="s">
        <v>43</v>
      </c>
      <c r="B42" s="57"/>
      <c r="C42" s="57"/>
      <c r="D42" s="57"/>
      <c r="E42" s="57"/>
      <c r="F42" s="58"/>
    </row>
    <row r="43" spans="1:6" ht="13.8" thickBot="1" x14ac:dyDescent="0.3">
      <c r="A43" s="18" t="s">
        <v>42</v>
      </c>
      <c r="B43" s="51">
        <v>1</v>
      </c>
      <c r="C43" s="19" t="s">
        <v>41</v>
      </c>
      <c r="D43" s="52">
        <f>179/1.25</f>
        <v>143.19999999999999</v>
      </c>
      <c r="E43" s="19" t="s">
        <v>3</v>
      </c>
      <c r="F43" s="15">
        <f>(B43*D43)*1.25</f>
        <v>179</v>
      </c>
    </row>
    <row r="44" spans="1:6" ht="13.8" thickTop="1" x14ac:dyDescent="0.25"/>
  </sheetData>
  <sheetProtection sheet="1" selectLockedCells="1"/>
  <mergeCells count="9">
    <mergeCell ref="A1:F1"/>
    <mergeCell ref="A42:F42"/>
    <mergeCell ref="A18:D18"/>
    <mergeCell ref="A2:F2"/>
    <mergeCell ref="A7:D7"/>
    <mergeCell ref="A11:F11"/>
    <mergeCell ref="A14:F14"/>
    <mergeCell ref="A17:D17"/>
    <mergeCell ref="E17:F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Fjv vs. olie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Alsted Hansen - Brande Fjernvarme</dc:creator>
  <cp:lastModifiedBy>Michael Lund - Brande Fjernvarme</cp:lastModifiedBy>
  <dcterms:created xsi:type="dcterms:W3CDTF">2020-01-02T12:35:35Z</dcterms:created>
  <dcterms:modified xsi:type="dcterms:W3CDTF">2024-12-12T08:23:39Z</dcterms:modified>
</cp:coreProperties>
</file>